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сайт'!$A$1:$E$49</definedName>
  </definedNames>
  <calcPr fullCalcOnLoad="1"/>
</workbook>
</file>

<file path=xl/sharedStrings.xml><?xml version="1.0" encoding="utf-8"?>
<sst xmlns="http://schemas.openxmlformats.org/spreadsheetml/2006/main" count="49" uniqueCount="46">
  <si>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</si>
  <si>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</si>
  <si>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</si>
  <si>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</si>
  <si>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</si>
  <si>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</si>
  <si>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</si>
  <si>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</si>
  <si>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</si>
  <si>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</si>
  <si>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</si>
  <si>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</si>
  <si>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</si>
  <si>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</si>
  <si>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</si>
  <si>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</si>
  <si>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</si>
  <si>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</si>
  <si>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</si>
  <si>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</si>
  <si>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</si>
  <si>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</si>
  <si>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</si>
  <si>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</si>
  <si>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</si>
  <si>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</si>
  <si>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</si>
  <si>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</si>
  <si>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</si>
  <si>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</si>
  <si>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</si>
  <si>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</si>
  <si>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</si>
  <si>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</si>
  <si>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</si>
  <si>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Капітальний ремонт вулично-дорожньої мережі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</si>
  <si>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</si>
  <si>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</si>
  <si>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</si>
  <si>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</si>
  <si>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</si>
  <si>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</si>
  <si>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Капітальний ремонт вулично-дорожньої мережі (в т.ч. за рахунок залишку субвенції з державного бюджету - 1750,57281 грн.)</t>
  </si>
  <si>
    <t>ГОЛОВНИЙ РОЗПОРЯДНИК КОШТІВ - ДЕПАРТАМЕНТ АРХІТЕКТУРИ, МІСТОБУДУВАННЯ ТА ІНСПЕКТУВАННЯ</t>
  </si>
  <si>
    <t>Надійшло*/ Профінансовано **   станом на 23.07.2014</t>
  </si>
  <si>
    <t>Касові видатки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</si>
</sst>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2" xfId="54" applyFont="1" applyFill="1" applyBorder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0" borderId="15" xfId="54" applyFont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8" xfId="54" applyNumberFormat="1" applyFont="1" applyFill="1" applyBorder="1" applyAlignment="1">
      <alignment horizontal="left" vertical="center" wrapText="1"/>
      <protection/>
    </xf>
    <xf numFmtId="0" fontId="21" fillId="0" borderId="10" xfId="54" applyFont="1" applyBorder="1">
      <alignment/>
      <protection/>
    </xf>
    <xf numFmtId="0" fontId="21" fillId="0" borderId="10" xfId="54" applyFont="1" applyFill="1" applyBorder="1">
      <alignment/>
      <protection/>
    </xf>
    <xf numFmtId="0" fontId="20" fillId="0" borderId="10" xfId="54" applyFont="1" applyBorder="1">
      <alignment/>
      <protection/>
    </xf>
    <xf numFmtId="0" fontId="20" fillId="0" borderId="10" xfId="54" applyFont="1" applyFill="1" applyBorder="1">
      <alignment/>
      <protection/>
    </xf>
    <xf numFmtId="4" fontId="21" fillId="0" borderId="0" xfId="54" applyNumberFormat="1" applyFont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єктів по субвенції"/>
    </sheetNames>
    <sheetDataSet>
      <sheetData sheetId="5">
        <row r="38">
          <cell r="E38">
            <v>6093.67362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43">
      <selection activeCell="B51" sqref="B51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6.625" style="59" customWidth="1"/>
    <col min="4" max="4" width="20.375" style="3" customWidth="1"/>
    <col min="5" max="5" width="14.375" style="3" customWidth="1"/>
    <col min="6" max="6" width="15.125" style="3" hidden="1" customWidth="1"/>
    <col min="7" max="7" width="9.00390625" style="3" hidden="1" customWidth="1"/>
    <col min="8" max="16384" width="9.00390625" style="3" customWidth="1"/>
  </cols>
  <sheetData>
    <row r="1" spans="1:5" ht="26.25" customHeight="1">
      <c r="A1" s="69"/>
      <c r="B1" s="69"/>
      <c r="C1" s="69"/>
      <c r="D1" s="69"/>
      <c r="E1" s="69"/>
    </row>
    <row r="2" spans="1:5" ht="39.75" customHeight="1">
      <c r="A2" s="70" t="s">
        <v>37</v>
      </c>
      <c r="B2" s="70"/>
      <c r="C2" s="70"/>
      <c r="D2" s="70"/>
      <c r="E2" s="70"/>
    </row>
    <row r="3" spans="2:5" ht="18.75">
      <c r="B3" s="4"/>
      <c r="C3" s="5"/>
      <c r="D3" s="6"/>
      <c r="E3" s="7" t="s">
        <v>34</v>
      </c>
    </row>
    <row r="4" spans="1:6" ht="95.25" customHeight="1">
      <c r="A4" s="78" t="s">
        <v>0</v>
      </c>
      <c r="B4" s="78" t="s">
        <v>14</v>
      </c>
      <c r="C4" s="79" t="s">
        <v>38</v>
      </c>
      <c r="D4" s="63" t="s">
        <v>44</v>
      </c>
      <c r="E4" s="77" t="s">
        <v>36</v>
      </c>
      <c r="F4" s="77" t="s">
        <v>45</v>
      </c>
    </row>
    <row r="5" spans="1:6" s="6" customFormat="1" ht="21" customHeight="1" hidden="1">
      <c r="A5" s="78"/>
      <c r="B5" s="78"/>
      <c r="C5" s="79"/>
      <c r="D5" s="8"/>
      <c r="E5" s="77"/>
      <c r="F5" s="77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>
        <v>5</v>
      </c>
      <c r="F6" s="84"/>
    </row>
    <row r="7" spans="1:6" ht="32.25" customHeight="1">
      <c r="A7" s="80" t="s">
        <v>15</v>
      </c>
      <c r="B7" s="80"/>
      <c r="C7" s="80"/>
      <c r="D7" s="66"/>
      <c r="E7" s="67"/>
      <c r="F7" s="84"/>
    </row>
    <row r="8" spans="1:6" ht="37.5">
      <c r="A8" s="10"/>
      <c r="B8" s="11" t="s">
        <v>39</v>
      </c>
      <c r="C8" s="12">
        <v>3671.5</v>
      </c>
      <c r="D8" s="12">
        <v>705.15675</v>
      </c>
      <c r="E8" s="14">
        <f>D8/C8</f>
        <v>0.19206230423532616</v>
      </c>
      <c r="F8" s="84"/>
    </row>
    <row r="9" spans="1:6" ht="57" customHeight="1">
      <c r="A9" s="10"/>
      <c r="B9" s="11" t="s">
        <v>40</v>
      </c>
      <c r="C9" s="12">
        <v>268.1</v>
      </c>
      <c r="D9" s="12">
        <v>183.34245</v>
      </c>
      <c r="E9" s="14">
        <f>D9/C9</f>
        <v>0.6838584483401716</v>
      </c>
      <c r="F9" s="84"/>
    </row>
    <row r="10" spans="1:6" ht="37.5">
      <c r="A10" s="10"/>
      <c r="B10" s="11" t="s">
        <v>41</v>
      </c>
      <c r="C10" s="12">
        <f>11025.7+2348.3</f>
        <v>13374</v>
      </c>
      <c r="D10" s="13">
        <f>'[1]облік по субвенції '!E38</f>
        <v>6093.67362</v>
      </c>
      <c r="E10" s="14">
        <f>D10/C10</f>
        <v>0.45563583221175413</v>
      </c>
      <c r="F10" s="84"/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6982.17282</v>
      </c>
      <c r="E11" s="18">
        <f>D11/C11</f>
        <v>0.40327677779317994</v>
      </c>
      <c r="F11" s="85"/>
    </row>
    <row r="12" spans="1:6" ht="18.75" hidden="1">
      <c r="A12" s="10"/>
      <c r="B12" s="20" t="s">
        <v>17</v>
      </c>
      <c r="C12" s="21"/>
      <c r="D12" s="13"/>
      <c r="E12" s="22" t="e">
        <f aca="true" t="shared" si="0" ref="E12:E17">D12/C12</f>
        <v>#DIV/0!</v>
      </c>
      <c r="F12" s="85"/>
    </row>
    <row r="13" spans="1:6" ht="18.75" hidden="1">
      <c r="A13" s="10"/>
      <c r="B13" s="9" t="s">
        <v>18</v>
      </c>
      <c r="C13" s="23">
        <f>C11+C12</f>
        <v>17313.6</v>
      </c>
      <c r="D13" s="24"/>
      <c r="E13" s="22">
        <f t="shared" si="0"/>
        <v>0</v>
      </c>
      <c r="F13" s="84"/>
    </row>
    <row r="14" spans="1:6" ht="12.75" customHeight="1" hidden="1">
      <c r="A14" s="25"/>
      <c r="B14" s="27"/>
      <c r="C14" s="28"/>
      <c r="D14" s="24"/>
      <c r="E14" s="22" t="e">
        <f t="shared" si="0"/>
        <v>#DIV/0!</v>
      </c>
      <c r="F14" s="84"/>
    </row>
    <row r="15" spans="1:6" ht="18.75">
      <c r="A15" s="25"/>
      <c r="B15" s="29" t="s">
        <v>19</v>
      </c>
      <c r="C15" s="28">
        <v>12100.27025</v>
      </c>
      <c r="D15" s="28"/>
      <c r="E15" s="14"/>
      <c r="F15" s="84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14"/>
      <c r="F16" s="85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6982.17282</v>
      </c>
      <c r="E17" s="35">
        <f t="shared" si="0"/>
        <v>0.2373768824250525</v>
      </c>
      <c r="F17" s="86"/>
    </row>
    <row r="18" spans="1:6" s="36" customFormat="1" ht="18.75">
      <c r="A18" s="60"/>
      <c r="B18" s="37" t="s">
        <v>31</v>
      </c>
      <c r="C18" s="61"/>
      <c r="D18" s="61">
        <f>D19+D20</f>
        <v>18099.14641</v>
      </c>
      <c r="E18" s="62"/>
      <c r="F18" s="86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4907.728719999999</v>
      </c>
      <c r="E19" s="38"/>
      <c r="F19" s="87"/>
    </row>
    <row r="20" spans="1:6" s="36" customFormat="1" ht="37.5">
      <c r="A20" s="25"/>
      <c r="B20" s="30" t="s">
        <v>32</v>
      </c>
      <c r="C20" s="28"/>
      <c r="D20" s="28">
        <f>C16+D10-D42-D36-D26-D39</f>
        <v>13191.41769</v>
      </c>
      <c r="E20" s="38"/>
      <c r="F20" s="86"/>
    </row>
    <row r="21" spans="1:6" s="36" customFormat="1" ht="36.75" customHeight="1">
      <c r="A21" s="71" t="s">
        <v>21</v>
      </c>
      <c r="B21" s="72"/>
      <c r="C21" s="72"/>
      <c r="D21" s="72"/>
      <c r="E21" s="73"/>
      <c r="F21" s="86"/>
    </row>
    <row r="22" spans="1:6" s="36" customFormat="1" ht="25.5" customHeight="1">
      <c r="A22" s="74" t="s">
        <v>22</v>
      </c>
      <c r="B22" s="75"/>
      <c r="C22" s="75"/>
      <c r="D22" s="75"/>
      <c r="E22" s="76"/>
      <c r="F22" s="86"/>
    </row>
    <row r="23" spans="1:11" ht="37.5" customHeight="1">
      <c r="A23" s="40">
        <v>1</v>
      </c>
      <c r="B23" s="41" t="s">
        <v>23</v>
      </c>
      <c r="C23" s="17">
        <f>C24+C34</f>
        <v>24758.066250000003</v>
      </c>
      <c r="D23" s="17">
        <f>D24+D34</f>
        <v>912.19066</v>
      </c>
      <c r="E23" s="18">
        <f>D23/C23</f>
        <v>0.03684418042947921</v>
      </c>
      <c r="F23" s="42">
        <f>F24+F34</f>
        <v>684.35262</v>
      </c>
      <c r="G23" s="82"/>
      <c r="H23" s="82"/>
      <c r="I23" s="82"/>
      <c r="J23" s="82"/>
      <c r="K23" s="82"/>
    </row>
    <row r="24" spans="1:6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847.19066</v>
      </c>
      <c r="E24" s="38">
        <f>D24/C24</f>
        <v>0.07968020055373946</v>
      </c>
      <c r="F24" s="24">
        <f>SUM(F25:F31)</f>
        <v>659.35262</v>
      </c>
    </row>
    <row r="25" spans="1:7" ht="37.5">
      <c r="A25" s="43"/>
      <c r="B25" s="1" t="s">
        <v>1</v>
      </c>
      <c r="C25" s="13">
        <f>939.6+1000</f>
        <v>1939.6</v>
      </c>
      <c r="D25" s="13">
        <f>275.11826+44.844+19.1124+72.90011+34.34977+99.34021</f>
        <v>545.6647499999999</v>
      </c>
      <c r="E25" s="38">
        <f>D25/C25</f>
        <v>0.28132849556609607</v>
      </c>
      <c r="F25" s="13">
        <v>389.82008</v>
      </c>
      <c r="G25" s="88">
        <f>D25-F25</f>
        <v>155.8446699999999</v>
      </c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38">
        <f>D26/C26</f>
        <v>0.0009354298724573773</v>
      </c>
      <c r="F26" s="84"/>
    </row>
    <row r="27" spans="1:6" ht="18.75">
      <c r="A27" s="43"/>
      <c r="B27" s="1" t="s">
        <v>3</v>
      </c>
      <c r="C27" s="46">
        <f>95.1027+595.1027</f>
        <v>690.2054</v>
      </c>
      <c r="D27" s="13">
        <f>95.1027+9.89184-9.89184</f>
        <v>95.1027</v>
      </c>
      <c r="E27" s="38">
        <f>D27/C27</f>
        <v>0.13778898281584004</v>
      </c>
      <c r="F27" s="13">
        <f>95.1027+9.89184-9.89184</f>
        <v>95.1027</v>
      </c>
    </row>
    <row r="28" spans="1:6" ht="18.75">
      <c r="A28" s="43"/>
      <c r="B28" s="1" t="s">
        <v>4</v>
      </c>
      <c r="C28" s="46">
        <v>1484</v>
      </c>
      <c r="D28" s="13"/>
      <c r="E28" s="38">
        <f aca="true" t="shared" si="1" ref="E28:E47">D28/C28</f>
        <v>0</v>
      </c>
      <c r="F28" s="13"/>
    </row>
    <row r="29" spans="1:6" ht="18.75">
      <c r="A29" s="43"/>
      <c r="B29" s="1" t="s">
        <v>5</v>
      </c>
      <c r="C29" s="46">
        <v>1103.7</v>
      </c>
      <c r="D29" s="13"/>
      <c r="E29" s="38">
        <f t="shared" si="1"/>
        <v>0</v>
      </c>
      <c r="F29" s="13"/>
    </row>
    <row r="30" spans="1:6" ht="18.75">
      <c r="A30" s="43"/>
      <c r="B30" s="1" t="s">
        <v>6</v>
      </c>
      <c r="C30" s="46">
        <v>334.71211</v>
      </c>
      <c r="D30" s="13">
        <f>49.8816+19.4784+33.4692+61.7088+27.288</f>
        <v>191.82600000000002</v>
      </c>
      <c r="E30" s="38">
        <f>D30/C30</f>
        <v>0.5731074385088727</v>
      </c>
      <c r="F30" s="13">
        <f>49.8816+19.4784+33.4692+61.7088</f>
        <v>164.538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38">
        <f>D31/C31</f>
        <v>0.1978368</v>
      </c>
      <c r="F31" s="13">
        <f>9.89184</f>
        <v>9.89184</v>
      </c>
    </row>
    <row r="32" spans="1:6" ht="18.75" hidden="1">
      <c r="A32" s="43"/>
      <c r="B32" s="1"/>
      <c r="C32" s="46"/>
      <c r="D32" s="13">
        <v>0</v>
      </c>
      <c r="E32" s="38" t="e">
        <f t="shared" si="1"/>
        <v>#DIV/0!</v>
      </c>
      <c r="F32" s="84"/>
    </row>
    <row r="33" spans="1:6" ht="18.75" hidden="1">
      <c r="A33" s="43"/>
      <c r="B33" s="1"/>
      <c r="C33" s="46"/>
      <c r="D33" s="13">
        <v>0</v>
      </c>
      <c r="E33" s="38" t="e">
        <f t="shared" si="1"/>
        <v>#DIV/0!</v>
      </c>
      <c r="F33" s="84"/>
    </row>
    <row r="34" spans="1:6" ht="18.75">
      <c r="A34" s="43" t="s">
        <v>10</v>
      </c>
      <c r="B34" s="47" t="s">
        <v>13</v>
      </c>
      <c r="C34" s="45">
        <f>C35+C36+C37+C39</f>
        <v>14125.680110000001</v>
      </c>
      <c r="D34" s="24">
        <f>D35+D36+D37+D39</f>
        <v>65</v>
      </c>
      <c r="E34" s="48">
        <f t="shared" si="1"/>
        <v>0.004601548349801898</v>
      </c>
      <c r="F34" s="24">
        <f>F35+F36+F37+F38</f>
        <v>25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38">
        <f t="shared" si="1"/>
        <v>0</v>
      </c>
      <c r="F35" s="84"/>
    </row>
    <row r="36" spans="1:6" ht="37.5">
      <c r="A36" s="43"/>
      <c r="B36" s="2" t="s">
        <v>25</v>
      </c>
      <c r="C36" s="46">
        <f>7497.4+0.01+1613.6</f>
        <v>9111.01</v>
      </c>
      <c r="D36" s="13"/>
      <c r="E36" s="38">
        <f t="shared" si="1"/>
        <v>0</v>
      </c>
      <c r="F36" s="84"/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38">
        <f t="shared" si="1"/>
        <v>0.0962962962962963</v>
      </c>
      <c r="F37" s="13">
        <v>25</v>
      </c>
    </row>
    <row r="38" spans="1:6" ht="18.75">
      <c r="A38" s="43"/>
      <c r="B38" s="2" t="s">
        <v>35</v>
      </c>
      <c r="C38" s="49">
        <v>684.2</v>
      </c>
      <c r="D38" s="13"/>
      <c r="E38" s="38"/>
      <c r="F38" s="84"/>
    </row>
    <row r="39" spans="1:6" ht="37.5">
      <c r="A39" s="43"/>
      <c r="B39" s="2" t="s">
        <v>42</v>
      </c>
      <c r="C39" s="49">
        <v>2434.77281</v>
      </c>
      <c r="D39" s="13"/>
      <c r="E39" s="38">
        <f t="shared" si="1"/>
        <v>0</v>
      </c>
      <c r="F39" s="84"/>
    </row>
    <row r="40" spans="1:6" s="36" customFormat="1" ht="27.75" customHeight="1">
      <c r="A40" s="74" t="s">
        <v>43</v>
      </c>
      <c r="B40" s="75"/>
      <c r="C40" s="75"/>
      <c r="D40" s="75"/>
      <c r="E40" s="76"/>
      <c r="F40" s="86"/>
    </row>
    <row r="41" spans="1:11" ht="37.5" customHeight="1">
      <c r="A41" s="40">
        <v>2</v>
      </c>
      <c r="B41" s="41" t="s">
        <v>23</v>
      </c>
      <c r="C41" s="17">
        <f>C42</f>
        <v>4655.714</v>
      </c>
      <c r="D41" s="42">
        <f>D42</f>
        <v>71.106</v>
      </c>
      <c r="E41" s="18">
        <f t="shared" si="1"/>
        <v>0.01527284536807888</v>
      </c>
      <c r="F41" s="42">
        <f>F42</f>
        <v>0</v>
      </c>
      <c r="G41" s="82"/>
      <c r="H41" s="82"/>
      <c r="I41" s="82"/>
      <c r="J41" s="82"/>
      <c r="K41" s="82"/>
    </row>
    <row r="42" spans="1:6" ht="18.75">
      <c r="A42" s="43" t="s">
        <v>11</v>
      </c>
      <c r="B42" s="47" t="s">
        <v>13</v>
      </c>
      <c r="C42" s="45">
        <f>C43+C44</f>
        <v>4655.714</v>
      </c>
      <c r="D42" s="45">
        <f>D43+D44</f>
        <v>71.106</v>
      </c>
      <c r="E42" s="14">
        <f t="shared" si="1"/>
        <v>0.01527284536807888</v>
      </c>
      <c r="F42" s="45">
        <f>F43+F44</f>
        <v>0</v>
      </c>
    </row>
    <row r="43" spans="1:6" s="36" customFormat="1" ht="38.25" customHeight="1">
      <c r="A43" s="50"/>
      <c r="B43" s="2" t="s">
        <v>8</v>
      </c>
      <c r="C43" s="51">
        <v>504.351</v>
      </c>
      <c r="D43" s="46"/>
      <c r="E43" s="14">
        <f t="shared" si="1"/>
        <v>0</v>
      </c>
      <c r="F43" s="86"/>
    </row>
    <row r="44" spans="1:6" s="36" customFormat="1" ht="37.5">
      <c r="A44" s="50"/>
      <c r="B44" s="2" t="s">
        <v>27</v>
      </c>
      <c r="C44" s="51">
        <v>4151.363</v>
      </c>
      <c r="D44" s="46">
        <f>71.106</f>
        <v>71.106</v>
      </c>
      <c r="E44" s="14">
        <f t="shared" si="1"/>
        <v>0.017128350375527263</v>
      </c>
      <c r="F44" s="86"/>
    </row>
    <row r="45" spans="1:6" s="36" customFormat="1" ht="18.75" hidden="1">
      <c r="A45" s="50"/>
      <c r="B45" s="50"/>
      <c r="C45" s="50"/>
      <c r="D45" s="45">
        <f>D46+D47</f>
        <v>1966.59332</v>
      </c>
      <c r="E45" s="22" t="e">
        <f t="shared" si="1"/>
        <v>#DIV/0!</v>
      </c>
      <c r="F45" s="86"/>
    </row>
    <row r="46" spans="1:6" s="36" customFormat="1" ht="18.75" hidden="1">
      <c r="A46" s="50"/>
      <c r="B46" s="50"/>
      <c r="C46" s="50"/>
      <c r="D46" s="45">
        <f>D47+D48</f>
        <v>983.29666</v>
      </c>
      <c r="E46" s="22" t="e">
        <f t="shared" si="1"/>
        <v>#DIV/0!</v>
      </c>
      <c r="F46" s="86"/>
    </row>
    <row r="47" spans="1:6" ht="18.75">
      <c r="A47" s="52"/>
      <c r="B47" s="53" t="s">
        <v>28</v>
      </c>
      <c r="C47" s="17">
        <f>C23+C41</f>
        <v>29413.780250000003</v>
      </c>
      <c r="D47" s="54">
        <f>D23+D41</f>
        <v>983.29666</v>
      </c>
      <c r="E47" s="18">
        <f t="shared" si="1"/>
        <v>0.03342979554625591</v>
      </c>
      <c r="F47" s="54">
        <f>F41+F23</f>
        <v>684.35262</v>
      </c>
    </row>
    <row r="48" spans="1:5" ht="21" customHeight="1">
      <c r="A48" s="83" t="s">
        <v>29</v>
      </c>
      <c r="B48" s="83"/>
      <c r="C48" s="83"/>
      <c r="D48" s="55"/>
      <c r="E48" s="55"/>
    </row>
    <row r="49" spans="1:5" ht="18.75">
      <c r="A49" s="81" t="s">
        <v>30</v>
      </c>
      <c r="B49" s="81"/>
      <c r="C49" s="57"/>
      <c r="D49" s="56"/>
      <c r="E49" s="55"/>
    </row>
    <row r="50" spans="1:5" ht="18.75">
      <c r="A50" s="55"/>
      <c r="B50" s="55"/>
      <c r="C50" s="58"/>
      <c r="D50" s="55"/>
      <c r="E50" s="55"/>
    </row>
  </sheetData>
  <sheetProtection/>
  <mergeCells count="15">
    <mergeCell ref="F4:F5"/>
    <mergeCell ref="A49:B49"/>
    <mergeCell ref="G23:K23"/>
    <mergeCell ref="A40:E40"/>
    <mergeCell ref="G41:K41"/>
    <mergeCell ref="A48:C48"/>
    <mergeCell ref="A1:E1"/>
    <mergeCell ref="A2:E2"/>
    <mergeCell ref="A21:E21"/>
    <mergeCell ref="A22:E22"/>
    <mergeCell ref="E4:E5"/>
    <mergeCell ref="A4:A5"/>
    <mergeCell ref="B4:B5"/>
    <mergeCell ref="C4:C5"/>
    <mergeCell ref="A7:C7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2014-07-15T12:44:08Z</cp:lastPrinted>
  <dcterms:created xsi:type="dcterms:W3CDTF">2014-03-25T13:04:01Z</dcterms:created>
  <dcterms:modified xsi:type="dcterms:W3CDTF">2014-07-23T08:12:27Z</dcterms:modified>
  <cp:category/>
  <cp:version/>
  <cp:contentType/>
  <cp:contentStatus/>
</cp:coreProperties>
</file>